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2120" tabRatio="783"/>
  </bookViews>
  <sheets>
    <sheet name="Life Insurance Estimator" sheetId="25" r:id="rId1"/>
  </sheets>
  <calcPr calcId="125725"/>
</workbook>
</file>

<file path=xl/calcChain.xml><?xml version="1.0" encoding="utf-8"?>
<calcChain xmlns="http://schemas.openxmlformats.org/spreadsheetml/2006/main">
  <c r="E50" i="25"/>
  <c r="L26"/>
  <c r="L27"/>
  <c r="L28"/>
  <c r="L29"/>
  <c r="L30"/>
  <c r="L31"/>
  <c r="L32"/>
  <c r="L33"/>
  <c r="L34"/>
  <c r="L25"/>
  <c r="M26"/>
  <c r="M27"/>
  <c r="M28"/>
  <c r="M29"/>
  <c r="M30"/>
  <c r="M31"/>
  <c r="M32"/>
  <c r="M33"/>
  <c r="M34"/>
  <c r="M25"/>
  <c r="L35" l="1"/>
  <c r="N28"/>
  <c r="N32"/>
  <c r="N27"/>
  <c r="N33"/>
  <c r="N29"/>
  <c r="N34"/>
  <c r="N30"/>
  <c r="N26"/>
  <c r="N25"/>
  <c r="N31"/>
  <c r="O25" l="1"/>
  <c r="O26"/>
  <c r="O34"/>
  <c r="O30"/>
  <c r="O31"/>
  <c r="O27"/>
  <c r="O33"/>
  <c r="O28"/>
  <c r="O32"/>
  <c r="O29"/>
  <c r="Q32" l="1"/>
  <c r="R32"/>
  <c r="Q31"/>
  <c r="R31"/>
  <c r="Q25"/>
  <c r="R25"/>
  <c r="Q30"/>
  <c r="R30"/>
  <c r="Q27"/>
  <c r="R27"/>
  <c r="Q26"/>
  <c r="R26"/>
  <c r="Q28"/>
  <c r="R28"/>
  <c r="Q29"/>
  <c r="R29"/>
  <c r="Q33"/>
  <c r="R33"/>
  <c r="Q34"/>
  <c r="R34"/>
  <c r="S34" s="1"/>
  <c r="C44"/>
  <c r="S32" l="1"/>
  <c r="S33"/>
  <c r="T33" s="1"/>
  <c r="U33" s="1"/>
  <c r="S26"/>
  <c r="S27"/>
  <c r="S25"/>
  <c r="T25" s="1"/>
  <c r="U25" s="1"/>
  <c r="T34"/>
  <c r="U34" s="1"/>
  <c r="S28"/>
  <c r="S29"/>
  <c r="T29" s="1"/>
  <c r="U29" s="1"/>
  <c r="S30"/>
  <c r="S31"/>
  <c r="T31" l="1"/>
  <c r="U31" s="1"/>
  <c r="T26"/>
  <c r="U26" s="1"/>
  <c r="T32"/>
  <c r="U32" s="1"/>
  <c r="T30"/>
  <c r="U30" s="1"/>
  <c r="T28"/>
  <c r="U28" s="1"/>
  <c r="T27"/>
  <c r="U27" s="1"/>
  <c r="U35" l="1"/>
  <c r="C46" s="1"/>
</calcChain>
</file>

<file path=xl/sharedStrings.xml><?xml version="1.0" encoding="utf-8"?>
<sst xmlns="http://schemas.openxmlformats.org/spreadsheetml/2006/main" count="64" uniqueCount="62">
  <si>
    <t>Rank</t>
  </si>
  <si>
    <t>Tie Breaker</t>
  </si>
  <si>
    <t>WWW.THE-FINANCIAL-MACHINE.COM</t>
  </si>
  <si>
    <t>Instructions</t>
  </si>
  <si>
    <t>Disclaimer</t>
  </si>
  <si>
    <t>Description</t>
  </si>
  <si>
    <t>Life Insurance Estimator</t>
  </si>
  <si>
    <t>Final Expenses, Home Modifications and Mobility Aids</t>
  </si>
  <si>
    <t>Liabilities</t>
  </si>
  <si>
    <t>Less: Passive Income</t>
  </si>
  <si>
    <t>Less: Disposable Savings</t>
  </si>
  <si>
    <t>Dependants' Needs</t>
  </si>
  <si>
    <t>Funeral expenses</t>
  </si>
  <si>
    <t>Home modifications</t>
  </si>
  <si>
    <t>Mobility aids</t>
  </si>
  <si>
    <t>Probate costs</t>
  </si>
  <si>
    <t>Home loan</t>
  </si>
  <si>
    <t>Car loan</t>
  </si>
  <si>
    <t>Credit card debt</t>
  </si>
  <si>
    <t>Personal loan</t>
  </si>
  <si>
    <t>Study loan</t>
  </si>
  <si>
    <t>Renovation loan</t>
  </si>
  <si>
    <t>Overdraft</t>
  </si>
  <si>
    <t>Other debts</t>
  </si>
  <si>
    <t>Total savings</t>
  </si>
  <si>
    <t>Disposable savings</t>
  </si>
  <si>
    <t>(Dependant 1)</t>
  </si>
  <si>
    <t>Dependant Name</t>
  </si>
  <si>
    <t>Monthly support required</t>
  </si>
  <si>
    <t>Number of years of support required</t>
  </si>
  <si>
    <t>Recommended Life Insurance Coverage</t>
  </si>
  <si>
    <t>Amount</t>
  </si>
  <si>
    <t>(Dependant 2)</t>
  </si>
  <si>
    <t>(Dependant 3)</t>
  </si>
  <si>
    <t>(Dependant 4)</t>
  </si>
  <si>
    <t>(Dependant 5)</t>
  </si>
  <si>
    <t>Monthly Amount</t>
  </si>
  <si>
    <t>Passive income</t>
  </si>
  <si>
    <t>(Dependant 6)</t>
  </si>
  <si>
    <t>(Dependant 7)</t>
  </si>
  <si>
    <t>(Dependant 8)</t>
  </si>
  <si>
    <t>(Dependant 9)</t>
  </si>
  <si>
    <t>(Dependant 10)</t>
  </si>
  <si>
    <t>Special support required (e.g. University)</t>
  </si>
  <si>
    <t>Savings earmarked for other purposes</t>
  </si>
  <si>
    <t>Ranked Years</t>
  </si>
  <si>
    <t>Lookup Row</t>
  </si>
  <si>
    <t>Summed Monthly Support of This Rank or Lower</t>
  </si>
  <si>
    <t>Adjusted Passive Income Value</t>
  </si>
  <si>
    <t>Supported Expenses</t>
  </si>
  <si>
    <t>Expenses over Stated Years</t>
  </si>
  <si>
    <t>Ranked Annual Support</t>
  </si>
  <si>
    <t>Other expenses</t>
  </si>
  <si>
    <t xml:space="preserve">This tool helps you estimate your life insurance </t>
  </si>
  <si>
    <t>requirements, based on the insurance concept</t>
  </si>
  <si>
    <t>described in The Financial Machine.</t>
  </si>
  <si>
    <t>Fill in only the uncoloured cells.</t>
  </si>
  <si>
    <t>Unused cells may be left blank.</t>
  </si>
  <si>
    <t>financial losses arising from the use of this tool.</t>
  </si>
  <si>
    <t>The company and author are not liable for any</t>
  </si>
  <si>
    <t>The Financial Machine 
Toolkit</t>
  </si>
  <si>
    <t>Passive income is assumed to be constant and last in perpetuity.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</si>
</sst>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2">
    <font>
      <sz val="10"/>
      <name val="Tahoma"/>
    </font>
    <font>
      <b/>
      <sz val="10"/>
      <name val="Arial"/>
      <family val="2"/>
    </font>
    <font>
      <sz val="10"/>
      <name val="Arial"/>
      <family val="2"/>
    </font>
    <font>
      <b/>
      <sz val="14"/>
      <name val="Verdana"/>
      <family val="2"/>
    </font>
    <font>
      <sz val="10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u/>
      <sz val="9"/>
      <name val="Verdana"/>
      <family val="2"/>
    </font>
    <font>
      <sz val="14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4" fillId="0" borderId="0"/>
    <xf numFmtId="0" fontId="2" fillId="0" borderId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164" fontId="7" fillId="0" borderId="0" xfId="2" applyNumberFormat="1" applyFont="1" applyBorder="1" applyAlignment="1">
      <alignment horizontal="left" wrapText="1"/>
    </xf>
    <xf numFmtId="164" fontId="7" fillId="0" borderId="0" xfId="2" applyNumberFormat="1" applyFont="1" applyFill="1" applyBorder="1" applyAlignment="1">
      <alignment horizontal="left"/>
    </xf>
    <xf numFmtId="0" fontId="7" fillId="0" borderId="0" xfId="0" applyFont="1"/>
    <xf numFmtId="0" fontId="6" fillId="0" borderId="0" xfId="0" applyFont="1"/>
    <xf numFmtId="0" fontId="4" fillId="2" borderId="0" xfId="0" applyFont="1" applyFill="1"/>
    <xf numFmtId="0" fontId="7" fillId="3" borderId="0" xfId="0" applyFont="1" applyFill="1"/>
    <xf numFmtId="0" fontId="9" fillId="3" borderId="0" xfId="0" applyFont="1" applyFill="1"/>
    <xf numFmtId="0" fontId="7" fillId="2" borderId="0" xfId="0" applyFont="1" applyFill="1"/>
    <xf numFmtId="0" fontId="6" fillId="2" borderId="0" xfId="0" applyFont="1" applyFill="1"/>
    <xf numFmtId="0" fontId="6" fillId="0" borderId="0" xfId="0" applyFont="1" applyFill="1"/>
    <xf numFmtId="0" fontId="7" fillId="0" borderId="0" xfId="0" applyFont="1" applyFill="1"/>
    <xf numFmtId="0" fontId="6" fillId="5" borderId="7" xfId="0" applyFont="1" applyFill="1" applyBorder="1"/>
    <xf numFmtId="0" fontId="7" fillId="5" borderId="5" xfId="0" applyFont="1" applyFill="1" applyBorder="1"/>
    <xf numFmtId="0" fontId="7" fillId="5" borderId="2" xfId="0" applyFont="1" applyFill="1" applyBorder="1"/>
    <xf numFmtId="0" fontId="7" fillId="5" borderId="16" xfId="0" applyFont="1" applyFill="1" applyBorder="1"/>
    <xf numFmtId="0" fontId="7" fillId="5" borderId="8" xfId="0" applyFont="1" applyFill="1" applyBorder="1"/>
    <xf numFmtId="0" fontId="7" fillId="5" borderId="7" xfId="0" applyFont="1" applyFill="1" applyBorder="1"/>
    <xf numFmtId="0" fontId="10" fillId="0" borderId="0" xfId="0" applyFont="1"/>
    <xf numFmtId="0" fontId="11" fillId="0" borderId="0" xfId="0" applyFont="1"/>
    <xf numFmtId="0" fontId="0" fillId="0" borderId="0" xfId="0" applyFill="1" applyAlignment="1"/>
    <xf numFmtId="0" fontId="0" fillId="0" borderId="0" xfId="0" applyFill="1"/>
    <xf numFmtId="44" fontId="6" fillId="0" borderId="0" xfId="2" applyFont="1" applyFill="1" applyBorder="1" applyAlignment="1">
      <alignment horizontal="left"/>
    </xf>
    <xf numFmtId="164" fontId="7" fillId="0" borderId="0" xfId="2" applyNumberFormat="1" applyFont="1" applyBorder="1" applyAlignment="1">
      <alignment horizontal="left"/>
    </xf>
    <xf numFmtId="0" fontId="7" fillId="0" borderId="0" xfId="0" applyFont="1" applyFill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7" fillId="0" borderId="12" xfId="0" applyFont="1" applyFill="1" applyBorder="1" applyProtection="1">
      <protection locked="0"/>
    </xf>
    <xf numFmtId="0" fontId="7" fillId="0" borderId="13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8" xfId="0" applyFont="1" applyFill="1" applyBorder="1" applyProtection="1"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164" fontId="7" fillId="0" borderId="6" xfId="0" applyNumberFormat="1" applyFont="1" applyFill="1" applyBorder="1" applyAlignment="1" applyProtection="1">
      <alignment horizontal="center"/>
      <protection locked="0"/>
    </xf>
    <xf numFmtId="164" fontId="7" fillId="0" borderId="3" xfId="0" applyNumberFormat="1" applyFont="1" applyFill="1" applyBorder="1" applyAlignment="1" applyProtection="1">
      <alignment horizontal="center"/>
      <protection locked="0"/>
    </xf>
    <xf numFmtId="164" fontId="7" fillId="0" borderId="17" xfId="0" applyNumberFormat="1" applyFont="1" applyFill="1" applyBorder="1" applyAlignment="1" applyProtection="1">
      <alignment horizontal="center"/>
      <protection locked="0"/>
    </xf>
    <xf numFmtId="164" fontId="7" fillId="0" borderId="10" xfId="0" applyNumberFormat="1" applyFont="1" applyFill="1" applyBorder="1" applyAlignment="1" applyProtection="1">
      <alignment horizontal="center"/>
      <protection locked="0"/>
    </xf>
    <xf numFmtId="164" fontId="7" fillId="0" borderId="13" xfId="0" applyNumberFormat="1" applyFont="1" applyFill="1" applyBorder="1" applyAlignment="1" applyProtection="1">
      <alignment horizontal="center"/>
      <protection locked="0"/>
    </xf>
    <xf numFmtId="164" fontId="7" fillId="0" borderId="1" xfId="0" applyNumberFormat="1" applyFont="1" applyFill="1" applyBorder="1" applyAlignment="1" applyProtection="1">
      <alignment horizontal="center"/>
      <protection locked="0"/>
    </xf>
    <xf numFmtId="164" fontId="7" fillId="0" borderId="9" xfId="0" applyNumberFormat="1" applyFont="1" applyFill="1" applyBorder="1" applyAlignment="1" applyProtection="1">
      <alignment horizontal="center"/>
      <protection locked="0"/>
    </xf>
    <xf numFmtId="164" fontId="7" fillId="0" borderId="14" xfId="0" applyNumberFormat="1" applyFont="1" applyFill="1" applyBorder="1" applyAlignment="1" applyProtection="1">
      <alignment horizontal="center"/>
      <protection locked="0"/>
    </xf>
    <xf numFmtId="164" fontId="7" fillId="0" borderId="4" xfId="0" applyNumberFormat="1" applyFont="1" applyFill="1" applyBorder="1" applyAlignment="1" applyProtection="1">
      <alignment horizontal="center"/>
      <protection locked="0"/>
    </xf>
    <xf numFmtId="164" fontId="7" fillId="4" borderId="10" xfId="0" applyNumberFormat="1" applyFont="1" applyFill="1" applyBorder="1" applyAlignment="1" applyProtection="1">
      <alignment horizontal="center"/>
    </xf>
    <xf numFmtId="164" fontId="6" fillId="4" borderId="4" xfId="0" applyNumberFormat="1" applyFont="1" applyFill="1" applyBorder="1" applyAlignment="1">
      <alignment horizontal="center"/>
    </xf>
    <xf numFmtId="0" fontId="3" fillId="3" borderId="0" xfId="7" applyFont="1" applyFill="1" applyAlignment="1">
      <alignment horizontal="left" wrapText="1"/>
    </xf>
    <xf numFmtId="0" fontId="4" fillId="2" borderId="0" xfId="0" applyFont="1" applyFill="1"/>
    <xf numFmtId="0" fontId="7" fillId="2" borderId="0" xfId="0" applyFont="1" applyFill="1" applyAlignment="1">
      <alignment horizontal="right"/>
    </xf>
    <xf numFmtId="0" fontId="3" fillId="3" borderId="0" xfId="0" applyFont="1" applyFill="1" applyAlignment="1">
      <alignment horizontal="center" wrapText="1"/>
    </xf>
    <xf numFmtId="0" fontId="8" fillId="2" borderId="0" xfId="0" applyFont="1" applyFill="1" applyAlignment="1">
      <alignment horizontal="left"/>
    </xf>
    <xf numFmtId="0" fontId="8" fillId="2" borderId="0" xfId="0" applyFont="1" applyFill="1" applyBorder="1" applyAlignment="1">
      <alignment horizontal="left"/>
    </xf>
  </cellXfs>
  <cellStyles count="9">
    <cellStyle name="Comma 2" xfId="1"/>
    <cellStyle name="Currency" xfId="2" builtinId="4"/>
    <cellStyle name="Currency 2" xfId="3"/>
    <cellStyle name="Currency 3" xfId="4"/>
    <cellStyle name="Normal" xfId="0" builtinId="0"/>
    <cellStyle name="Normal 2" xfId="5"/>
    <cellStyle name="Normal 3" xfId="6"/>
    <cellStyle name="Normal_CHEO FAMILY FINANCIAL PLAN" xfId="7"/>
    <cellStyle name="Percent 2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50"/>
  <sheetViews>
    <sheetView showGridLines="0" tabSelected="1" zoomScale="90" zoomScaleNormal="90" workbookViewId="0">
      <selection activeCell="D33" sqref="D33"/>
    </sheetView>
  </sheetViews>
  <sheetFormatPr defaultRowHeight="12.75"/>
  <cols>
    <col min="2" max="2" width="45.7109375" customWidth="1"/>
    <col min="3" max="3" width="30.7109375" customWidth="1"/>
    <col min="4" max="4" width="40.7109375" customWidth="1"/>
    <col min="5" max="5" width="45.7109375" customWidth="1"/>
    <col min="6" max="6" width="9.140625" customWidth="1"/>
    <col min="7" max="7" width="9.140625" style="22" customWidth="1"/>
    <col min="8" max="8" width="55.7109375" customWidth="1"/>
    <col min="9" max="11" width="9.140625" customWidth="1"/>
    <col min="12" max="16" width="10.7109375" customWidth="1"/>
  </cols>
  <sheetData>
    <row r="1" spans="1:21" ht="35.1" customHeight="1">
      <c r="A1" s="7"/>
      <c r="B1" s="46" t="s">
        <v>6</v>
      </c>
      <c r="C1" s="46"/>
      <c r="D1" s="8"/>
      <c r="E1" s="49" t="s">
        <v>60</v>
      </c>
      <c r="F1" s="49"/>
      <c r="G1" s="12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5.75" customHeight="1">
      <c r="A2" s="9"/>
      <c r="B2" s="47" t="s">
        <v>2</v>
      </c>
      <c r="C2" s="47"/>
      <c r="D2" s="47"/>
      <c r="E2" s="9"/>
      <c r="F2" s="9"/>
      <c r="G2" s="12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2.75" customHeight="1">
      <c r="A3" s="9"/>
      <c r="B3" s="6"/>
      <c r="C3" s="6"/>
      <c r="D3" s="6"/>
      <c r="E3" s="9"/>
      <c r="F3" s="9"/>
      <c r="G3" s="12"/>
      <c r="H3" s="23" t="s">
        <v>5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3.5" thickBot="1">
      <c r="A4" s="9"/>
      <c r="B4" s="50" t="s">
        <v>7</v>
      </c>
      <c r="C4" s="50"/>
      <c r="D4" s="9"/>
      <c r="E4" s="9"/>
      <c r="F4" s="9"/>
      <c r="G4" s="12"/>
      <c r="H4" s="3" t="s">
        <v>53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3.5" thickBot="1">
      <c r="A5" s="9"/>
      <c r="B5" s="10"/>
      <c r="C5" s="26" t="s">
        <v>31</v>
      </c>
      <c r="D5" s="9"/>
      <c r="E5" s="9"/>
      <c r="F5" s="9"/>
      <c r="G5" s="12"/>
      <c r="H5" s="3" t="s">
        <v>54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>
      <c r="A6" s="9"/>
      <c r="B6" s="14" t="s">
        <v>12</v>
      </c>
      <c r="C6" s="35"/>
      <c r="D6" s="9"/>
      <c r="E6" s="9"/>
      <c r="F6" s="9"/>
      <c r="G6" s="12"/>
      <c r="H6" s="3" t="s">
        <v>55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>
      <c r="A7" s="9"/>
      <c r="B7" s="15" t="s">
        <v>15</v>
      </c>
      <c r="C7" s="36"/>
      <c r="D7" s="9"/>
      <c r="E7" s="9"/>
      <c r="F7" s="9"/>
      <c r="G7" s="12"/>
      <c r="H7" s="2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>
      <c r="A8" s="9"/>
      <c r="B8" s="15" t="s">
        <v>13</v>
      </c>
      <c r="C8" s="36"/>
      <c r="D8" s="9"/>
      <c r="E8" s="9"/>
      <c r="F8" s="9"/>
      <c r="G8" s="12"/>
      <c r="H8" s="2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>
      <c r="A9" s="9"/>
      <c r="B9" s="16" t="s">
        <v>14</v>
      </c>
      <c r="C9" s="37"/>
      <c r="D9" s="9"/>
      <c r="E9" s="9"/>
      <c r="F9" s="9"/>
      <c r="G9" s="12"/>
      <c r="H9" s="23" t="s">
        <v>3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3.5" thickBot="1">
      <c r="A10" s="9"/>
      <c r="B10" s="17" t="s">
        <v>52</v>
      </c>
      <c r="C10" s="38"/>
      <c r="D10" s="9"/>
      <c r="E10" s="9"/>
      <c r="F10" s="9"/>
      <c r="G10" s="25">
        <v>1</v>
      </c>
      <c r="H10" s="3" t="s">
        <v>56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>
      <c r="A11" s="9"/>
      <c r="B11" s="9"/>
      <c r="C11" s="9"/>
      <c r="D11" s="9"/>
      <c r="E11" s="9"/>
      <c r="F11" s="9"/>
      <c r="G11" s="25">
        <v>2</v>
      </c>
      <c r="H11" s="3" t="s">
        <v>57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3.5" thickBot="1">
      <c r="A12" s="9"/>
      <c r="B12" s="50" t="s">
        <v>8</v>
      </c>
      <c r="C12" s="50"/>
      <c r="D12" s="9"/>
      <c r="E12" s="9"/>
      <c r="F12" s="9"/>
      <c r="G12" s="25">
        <v>3</v>
      </c>
      <c r="H12" s="3" t="s">
        <v>61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3.5" thickBot="1">
      <c r="A13" s="9"/>
      <c r="B13" s="10"/>
      <c r="C13" s="26" t="s">
        <v>31</v>
      </c>
      <c r="D13" s="9"/>
      <c r="E13" s="9"/>
      <c r="F13" s="9"/>
      <c r="G13" s="12"/>
      <c r="H13" s="2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>
      <c r="A14" s="9"/>
      <c r="B14" s="14" t="s">
        <v>16</v>
      </c>
      <c r="C14" s="35"/>
      <c r="D14" s="9"/>
      <c r="E14" s="9"/>
      <c r="F14" s="9"/>
      <c r="G14" s="12"/>
      <c r="H14" s="23" t="s">
        <v>4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>
      <c r="A15" s="9"/>
      <c r="B15" s="15" t="s">
        <v>17</v>
      </c>
      <c r="C15" s="36"/>
      <c r="D15" s="9"/>
      <c r="E15" s="9"/>
      <c r="F15" s="9"/>
      <c r="G15" s="12"/>
      <c r="H15" s="3" t="s">
        <v>59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>
      <c r="A16" s="9"/>
      <c r="B16" s="15" t="s">
        <v>18</v>
      </c>
      <c r="C16" s="36"/>
      <c r="D16" s="9"/>
      <c r="E16" s="9"/>
      <c r="F16" s="9"/>
      <c r="G16" s="12"/>
      <c r="H16" s="2" t="s">
        <v>58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>
      <c r="A17" s="9"/>
      <c r="B17" s="15" t="s">
        <v>19</v>
      </c>
      <c r="C17" s="36"/>
      <c r="D17" s="9"/>
      <c r="E17" s="9"/>
      <c r="F17" s="9"/>
      <c r="G17" s="12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>
      <c r="A18" s="9"/>
      <c r="B18" s="15" t="s">
        <v>22</v>
      </c>
      <c r="C18" s="36"/>
      <c r="D18" s="9"/>
      <c r="E18" s="9"/>
      <c r="F18" s="9"/>
      <c r="G18" s="12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>
      <c r="A19" s="9"/>
      <c r="B19" s="15" t="s">
        <v>21</v>
      </c>
      <c r="C19" s="36"/>
      <c r="D19" s="9"/>
      <c r="E19" s="9"/>
      <c r="F19" s="9"/>
      <c r="G19" s="12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>
      <c r="A20" s="9"/>
      <c r="B20" s="15" t="s">
        <v>20</v>
      </c>
      <c r="C20" s="36"/>
      <c r="D20" s="9"/>
      <c r="E20" s="9"/>
      <c r="F20" s="9"/>
      <c r="G20" s="12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13.5" thickBot="1">
      <c r="A21" s="9"/>
      <c r="B21" s="17" t="s">
        <v>23</v>
      </c>
      <c r="C21" s="38"/>
      <c r="D21" s="9"/>
      <c r="E21" s="9"/>
      <c r="F21" s="9"/>
      <c r="G21" s="12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>
      <c r="A22" s="9"/>
      <c r="B22" s="9"/>
      <c r="C22" s="9"/>
      <c r="D22" s="9"/>
      <c r="E22" s="9"/>
      <c r="F22" s="9"/>
      <c r="G22" s="12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13.5" thickBot="1">
      <c r="A23" s="9"/>
      <c r="B23" s="50" t="s">
        <v>11</v>
      </c>
      <c r="C23" s="50"/>
      <c r="D23" s="9"/>
      <c r="E23" s="9"/>
      <c r="F23" s="9"/>
      <c r="G23" s="12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13.5" thickBot="1">
      <c r="A24" s="9"/>
      <c r="B24" s="13" t="s">
        <v>27</v>
      </c>
      <c r="C24" s="27" t="s">
        <v>28</v>
      </c>
      <c r="D24" s="27" t="s">
        <v>29</v>
      </c>
      <c r="E24" s="28" t="s">
        <v>43</v>
      </c>
      <c r="F24" s="10"/>
      <c r="G24" s="11"/>
      <c r="H24" s="5"/>
      <c r="I24" s="5"/>
      <c r="J24" s="5"/>
      <c r="K24" s="5"/>
      <c r="L24" s="19" t="s">
        <v>50</v>
      </c>
      <c r="M24" s="19" t="s">
        <v>1</v>
      </c>
      <c r="N24" s="19" t="s">
        <v>0</v>
      </c>
      <c r="O24" s="19" t="s">
        <v>46</v>
      </c>
      <c r="P24" s="20"/>
      <c r="Q24" s="19" t="s">
        <v>45</v>
      </c>
      <c r="R24" s="19" t="s">
        <v>51</v>
      </c>
      <c r="S24" s="19" t="s">
        <v>47</v>
      </c>
      <c r="T24" s="19" t="s">
        <v>48</v>
      </c>
      <c r="U24" s="19" t="s">
        <v>49</v>
      </c>
    </row>
    <row r="25" spans="1:21">
      <c r="A25" s="9"/>
      <c r="B25" s="29" t="s">
        <v>26</v>
      </c>
      <c r="C25" s="39">
        <v>1000</v>
      </c>
      <c r="D25" s="30">
        <v>21</v>
      </c>
      <c r="E25" s="42">
        <v>150000</v>
      </c>
      <c r="F25" s="9"/>
      <c r="G25" s="12"/>
      <c r="H25" s="4"/>
      <c r="I25" s="4"/>
      <c r="J25" s="4"/>
      <c r="K25" s="4"/>
      <c r="L25" s="20">
        <f>C25*D25*12</f>
        <v>252000</v>
      </c>
      <c r="M25" s="20">
        <f>D25+0.1^5*ROW()</f>
        <v>21.000250000000001</v>
      </c>
      <c r="N25" s="20">
        <f>RANK(M25,$M$25:$M$34,1)</f>
        <v>10</v>
      </c>
      <c r="O25" s="20">
        <f t="shared" ref="O25:O34" si="0">MATCH(P25,$N$25:$N$34,0)</f>
        <v>2</v>
      </c>
      <c r="P25" s="20">
        <v>1</v>
      </c>
      <c r="Q25" s="20">
        <f>INDEX($D$25:$D$34,O25)</f>
        <v>0</v>
      </c>
      <c r="R25" s="20">
        <f>INDEX($C$25:$C$34,O25)*12</f>
        <v>0</v>
      </c>
      <c r="S25" s="20">
        <f>SUM(R25:$R$34)</f>
        <v>12000</v>
      </c>
      <c r="T25" s="20">
        <f>MIN(S25,$C$38*12)</f>
        <v>2400</v>
      </c>
      <c r="U25" s="20">
        <f>Q25*T25</f>
        <v>0</v>
      </c>
    </row>
    <row r="26" spans="1:21">
      <c r="A26" s="9"/>
      <c r="B26" s="31" t="s">
        <v>32</v>
      </c>
      <c r="C26" s="40"/>
      <c r="D26" s="32"/>
      <c r="E26" s="36"/>
      <c r="F26" s="9"/>
      <c r="G26" s="12"/>
      <c r="H26" s="4"/>
      <c r="I26" s="4"/>
      <c r="J26" s="4"/>
      <c r="K26" s="4"/>
      <c r="L26" s="20">
        <f t="shared" ref="L26:L34" si="1">C26*D26*12</f>
        <v>0</v>
      </c>
      <c r="M26" s="20">
        <f t="shared" ref="M26:M34" si="2">D26+0.1^5*ROW()</f>
        <v>2.6000000000000014E-4</v>
      </c>
      <c r="N26" s="20">
        <f t="shared" ref="N26:N34" si="3">RANK(M26,$M$25:$M$34,1)</f>
        <v>1</v>
      </c>
      <c r="O26" s="20">
        <f t="shared" si="0"/>
        <v>3</v>
      </c>
      <c r="P26" s="20">
        <v>2</v>
      </c>
      <c r="Q26" s="20">
        <f t="shared" ref="Q26:Q34" si="4">INDEX($D$25:$D$34,O26)</f>
        <v>0</v>
      </c>
      <c r="R26" s="20">
        <f t="shared" ref="R26:R34" si="5">INDEX($C$25:$C$34,O26)*12</f>
        <v>0</v>
      </c>
      <c r="S26" s="20">
        <f>SUM(R26:$R$34)</f>
        <v>12000</v>
      </c>
      <c r="T26" s="20">
        <f t="shared" ref="T26:T34" si="6">MIN(S26,$C$38*12)</f>
        <v>2400</v>
      </c>
      <c r="U26" s="20">
        <f>(Q26-Q25)*T26</f>
        <v>0</v>
      </c>
    </row>
    <row r="27" spans="1:21">
      <c r="A27" s="9"/>
      <c r="B27" s="31" t="s">
        <v>33</v>
      </c>
      <c r="C27" s="40"/>
      <c r="D27" s="32"/>
      <c r="E27" s="36"/>
      <c r="F27" s="9"/>
      <c r="G27" s="12"/>
      <c r="H27" s="4"/>
      <c r="I27" s="4"/>
      <c r="J27" s="4"/>
      <c r="K27" s="4"/>
      <c r="L27" s="20">
        <f t="shared" si="1"/>
        <v>0</v>
      </c>
      <c r="M27" s="20">
        <f t="shared" si="2"/>
        <v>2.7000000000000017E-4</v>
      </c>
      <c r="N27" s="20">
        <f t="shared" si="3"/>
        <v>2</v>
      </c>
      <c r="O27" s="20">
        <f t="shared" si="0"/>
        <v>4</v>
      </c>
      <c r="P27" s="20">
        <v>3</v>
      </c>
      <c r="Q27" s="20">
        <f t="shared" si="4"/>
        <v>0</v>
      </c>
      <c r="R27" s="20">
        <f t="shared" si="5"/>
        <v>0</v>
      </c>
      <c r="S27" s="20">
        <f>SUM(R27:$R$34)</f>
        <v>12000</v>
      </c>
      <c r="T27" s="20">
        <f t="shared" si="6"/>
        <v>2400</v>
      </c>
      <c r="U27" s="20">
        <f t="shared" ref="U27:U34" si="7">(Q27-Q26)*T27</f>
        <v>0</v>
      </c>
    </row>
    <row r="28" spans="1:21">
      <c r="A28" s="9"/>
      <c r="B28" s="31" t="s">
        <v>34</v>
      </c>
      <c r="C28" s="40"/>
      <c r="D28" s="32"/>
      <c r="E28" s="36"/>
      <c r="F28" s="9"/>
      <c r="G28" s="12"/>
      <c r="H28" s="4"/>
      <c r="I28" s="4"/>
      <c r="J28" s="4"/>
      <c r="K28" s="4"/>
      <c r="L28" s="20">
        <f t="shared" si="1"/>
        <v>0</v>
      </c>
      <c r="M28" s="20">
        <f t="shared" si="2"/>
        <v>2.8000000000000019E-4</v>
      </c>
      <c r="N28" s="20">
        <f t="shared" si="3"/>
        <v>3</v>
      </c>
      <c r="O28" s="20">
        <f t="shared" si="0"/>
        <v>5</v>
      </c>
      <c r="P28" s="20">
        <v>4</v>
      </c>
      <c r="Q28" s="20">
        <f t="shared" si="4"/>
        <v>0</v>
      </c>
      <c r="R28" s="20">
        <f t="shared" si="5"/>
        <v>0</v>
      </c>
      <c r="S28" s="20">
        <f>SUM(R28:$R$34)</f>
        <v>12000</v>
      </c>
      <c r="T28" s="20">
        <f t="shared" si="6"/>
        <v>2400</v>
      </c>
      <c r="U28" s="20">
        <f t="shared" si="7"/>
        <v>0</v>
      </c>
    </row>
    <row r="29" spans="1:21">
      <c r="A29" s="9"/>
      <c r="B29" s="31" t="s">
        <v>35</v>
      </c>
      <c r="C29" s="40"/>
      <c r="D29" s="32"/>
      <c r="E29" s="36"/>
      <c r="F29" s="9"/>
      <c r="G29" s="12"/>
      <c r="H29" s="4"/>
      <c r="I29" s="4"/>
      <c r="J29" s="4"/>
      <c r="K29" s="4"/>
      <c r="L29" s="20">
        <f t="shared" si="1"/>
        <v>0</v>
      </c>
      <c r="M29" s="20">
        <f t="shared" si="2"/>
        <v>2.9000000000000016E-4</v>
      </c>
      <c r="N29" s="20">
        <f t="shared" si="3"/>
        <v>4</v>
      </c>
      <c r="O29" s="20">
        <f t="shared" si="0"/>
        <v>6</v>
      </c>
      <c r="P29" s="20">
        <v>5</v>
      </c>
      <c r="Q29" s="20">
        <f t="shared" si="4"/>
        <v>0</v>
      </c>
      <c r="R29" s="20">
        <f t="shared" si="5"/>
        <v>0</v>
      </c>
      <c r="S29" s="20">
        <f>SUM(R29:$R$34)</f>
        <v>12000</v>
      </c>
      <c r="T29" s="20">
        <f t="shared" si="6"/>
        <v>2400</v>
      </c>
      <c r="U29" s="20">
        <f t="shared" si="7"/>
        <v>0</v>
      </c>
    </row>
    <row r="30" spans="1:21">
      <c r="A30" s="9"/>
      <c r="B30" s="31" t="s">
        <v>38</v>
      </c>
      <c r="C30" s="40"/>
      <c r="D30" s="32"/>
      <c r="E30" s="36"/>
      <c r="F30" s="9"/>
      <c r="G30" s="12"/>
      <c r="H30" s="4"/>
      <c r="I30" s="4"/>
      <c r="J30" s="4"/>
      <c r="K30" s="4"/>
      <c r="L30" s="20">
        <f t="shared" si="1"/>
        <v>0</v>
      </c>
      <c r="M30" s="20">
        <f t="shared" si="2"/>
        <v>3.0000000000000019E-4</v>
      </c>
      <c r="N30" s="20">
        <f t="shared" si="3"/>
        <v>5</v>
      </c>
      <c r="O30" s="20">
        <f t="shared" si="0"/>
        <v>7</v>
      </c>
      <c r="P30" s="20">
        <v>6</v>
      </c>
      <c r="Q30" s="20">
        <f t="shared" si="4"/>
        <v>0</v>
      </c>
      <c r="R30" s="20">
        <f t="shared" si="5"/>
        <v>0</v>
      </c>
      <c r="S30" s="20">
        <f>SUM(R30:$R$34)</f>
        <v>12000</v>
      </c>
      <c r="T30" s="20">
        <f t="shared" si="6"/>
        <v>2400</v>
      </c>
      <c r="U30" s="20">
        <f t="shared" si="7"/>
        <v>0</v>
      </c>
    </row>
    <row r="31" spans="1:21">
      <c r="A31" s="9"/>
      <c r="B31" s="31" t="s">
        <v>39</v>
      </c>
      <c r="C31" s="40"/>
      <c r="D31" s="32"/>
      <c r="E31" s="36"/>
      <c r="F31" s="9"/>
      <c r="G31" s="12"/>
      <c r="H31" s="4"/>
      <c r="I31" s="4"/>
      <c r="J31" s="4"/>
      <c r="K31" s="4"/>
      <c r="L31" s="20">
        <f t="shared" si="1"/>
        <v>0</v>
      </c>
      <c r="M31" s="20">
        <f t="shared" si="2"/>
        <v>3.1000000000000016E-4</v>
      </c>
      <c r="N31" s="20">
        <f t="shared" si="3"/>
        <v>6</v>
      </c>
      <c r="O31" s="20">
        <f t="shared" si="0"/>
        <v>8</v>
      </c>
      <c r="P31" s="20">
        <v>7</v>
      </c>
      <c r="Q31" s="20">
        <f t="shared" si="4"/>
        <v>0</v>
      </c>
      <c r="R31" s="20">
        <f t="shared" si="5"/>
        <v>0</v>
      </c>
      <c r="S31" s="20">
        <f>SUM(R31:$R$34)</f>
        <v>12000</v>
      </c>
      <c r="T31" s="20">
        <f t="shared" si="6"/>
        <v>2400</v>
      </c>
      <c r="U31" s="20">
        <f>(Q31-Q30)*T31</f>
        <v>0</v>
      </c>
    </row>
    <row r="32" spans="1:21">
      <c r="A32" s="9"/>
      <c r="B32" s="31" t="s">
        <v>40</v>
      </c>
      <c r="C32" s="40"/>
      <c r="D32" s="32"/>
      <c r="E32" s="36"/>
      <c r="F32" s="9"/>
      <c r="G32" s="12"/>
      <c r="H32" s="4"/>
      <c r="I32" s="4"/>
      <c r="J32" s="4"/>
      <c r="K32" s="4"/>
      <c r="L32" s="20">
        <f t="shared" si="1"/>
        <v>0</v>
      </c>
      <c r="M32" s="20">
        <f t="shared" si="2"/>
        <v>3.2000000000000019E-4</v>
      </c>
      <c r="N32" s="20">
        <f t="shared" si="3"/>
        <v>7</v>
      </c>
      <c r="O32" s="20">
        <f t="shared" si="0"/>
        <v>9</v>
      </c>
      <c r="P32" s="20">
        <v>8</v>
      </c>
      <c r="Q32" s="20">
        <f t="shared" si="4"/>
        <v>0</v>
      </c>
      <c r="R32" s="20">
        <f t="shared" si="5"/>
        <v>0</v>
      </c>
      <c r="S32" s="20">
        <f>SUM(R32:$R$34)</f>
        <v>12000</v>
      </c>
      <c r="T32" s="20">
        <f t="shared" si="6"/>
        <v>2400</v>
      </c>
      <c r="U32" s="20">
        <f t="shared" si="7"/>
        <v>0</v>
      </c>
    </row>
    <row r="33" spans="1:21">
      <c r="A33" s="9"/>
      <c r="B33" s="31" t="s">
        <v>41</v>
      </c>
      <c r="C33" s="40"/>
      <c r="D33" s="32"/>
      <c r="E33" s="36"/>
      <c r="F33" s="9"/>
      <c r="G33" s="12"/>
      <c r="H33" s="4"/>
      <c r="I33" s="4"/>
      <c r="J33" s="4"/>
      <c r="K33" s="4"/>
      <c r="L33" s="20">
        <f t="shared" si="1"/>
        <v>0</v>
      </c>
      <c r="M33" s="20">
        <f t="shared" si="2"/>
        <v>3.3000000000000022E-4</v>
      </c>
      <c r="N33" s="20">
        <f t="shared" si="3"/>
        <v>8</v>
      </c>
      <c r="O33" s="20">
        <f t="shared" si="0"/>
        <v>10</v>
      </c>
      <c r="P33" s="20">
        <v>9</v>
      </c>
      <c r="Q33" s="20">
        <f t="shared" si="4"/>
        <v>0</v>
      </c>
      <c r="R33" s="20">
        <f t="shared" si="5"/>
        <v>0</v>
      </c>
      <c r="S33" s="20">
        <f>SUM(R33:$R$34)</f>
        <v>12000</v>
      </c>
      <c r="T33" s="20">
        <f t="shared" si="6"/>
        <v>2400</v>
      </c>
      <c r="U33" s="20">
        <f t="shared" si="7"/>
        <v>0</v>
      </c>
    </row>
    <row r="34" spans="1:21" ht="13.5" thickBot="1">
      <c r="A34" s="9"/>
      <c r="B34" s="33" t="s">
        <v>42</v>
      </c>
      <c r="C34" s="41"/>
      <c r="D34" s="34"/>
      <c r="E34" s="38"/>
      <c r="F34" s="9"/>
      <c r="G34" s="12"/>
      <c r="H34" s="4"/>
      <c r="I34" s="4"/>
      <c r="J34" s="4"/>
      <c r="K34" s="4"/>
      <c r="L34" s="20">
        <f t="shared" si="1"/>
        <v>0</v>
      </c>
      <c r="M34" s="20">
        <f t="shared" si="2"/>
        <v>3.4000000000000019E-4</v>
      </c>
      <c r="N34" s="20">
        <f t="shared" si="3"/>
        <v>9</v>
      </c>
      <c r="O34" s="20">
        <f t="shared" si="0"/>
        <v>1</v>
      </c>
      <c r="P34" s="20">
        <v>10</v>
      </c>
      <c r="Q34" s="20">
        <f t="shared" si="4"/>
        <v>21</v>
      </c>
      <c r="R34" s="20">
        <f t="shared" si="5"/>
        <v>12000</v>
      </c>
      <c r="S34" s="20">
        <f>SUM(R34:$R$34)</f>
        <v>12000</v>
      </c>
      <c r="T34" s="20">
        <f t="shared" si="6"/>
        <v>2400</v>
      </c>
      <c r="U34" s="20">
        <f t="shared" si="7"/>
        <v>50400</v>
      </c>
    </row>
    <row r="35" spans="1:21">
      <c r="A35" s="9"/>
      <c r="B35" s="9"/>
      <c r="C35" s="9"/>
      <c r="D35" s="9"/>
      <c r="E35" s="9"/>
      <c r="F35" s="9"/>
      <c r="G35" s="12"/>
      <c r="H35" s="4"/>
      <c r="I35" s="4"/>
      <c r="J35" s="4"/>
      <c r="K35" s="4"/>
      <c r="L35" s="20">
        <f>SUM(L25:L34)</f>
        <v>252000</v>
      </c>
      <c r="M35" s="20"/>
      <c r="N35" s="20"/>
      <c r="O35" s="20"/>
      <c r="P35" s="20"/>
      <c r="Q35" s="20"/>
      <c r="R35" s="20"/>
      <c r="S35" s="20"/>
      <c r="T35" s="20"/>
      <c r="U35" s="20">
        <f>SUM(U25:U34)</f>
        <v>50400</v>
      </c>
    </row>
    <row r="36" spans="1:21" ht="13.5" thickBot="1">
      <c r="A36" s="9"/>
      <c r="B36" s="51" t="s">
        <v>9</v>
      </c>
      <c r="C36" s="51"/>
      <c r="D36" s="9"/>
      <c r="E36" s="9"/>
      <c r="F36" s="9"/>
      <c r="G36" s="12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3.5" thickBot="1">
      <c r="A37" s="9"/>
      <c r="B37" s="9"/>
      <c r="C37" s="26" t="s">
        <v>36</v>
      </c>
      <c r="D37" s="9"/>
      <c r="E37" s="9"/>
      <c r="F37" s="9"/>
      <c r="G37" s="12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3.5" thickBot="1">
      <c r="A38" s="9"/>
      <c r="B38" s="18" t="s">
        <v>37</v>
      </c>
      <c r="C38" s="43">
        <v>200</v>
      </c>
      <c r="D38" s="9"/>
      <c r="E38" s="9"/>
      <c r="F38" s="9"/>
      <c r="G38" s="12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>
      <c r="A39" s="9"/>
      <c r="B39" s="9"/>
      <c r="C39" s="9"/>
      <c r="D39" s="9"/>
      <c r="E39" s="9"/>
      <c r="F39" s="9"/>
      <c r="G39" s="12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13.5" thickBot="1">
      <c r="A40" s="9"/>
      <c r="B40" s="50" t="s">
        <v>10</v>
      </c>
      <c r="C40" s="50"/>
      <c r="D40" s="9"/>
      <c r="E40" s="9"/>
      <c r="F40" s="9"/>
      <c r="G40" s="12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3.5" thickBot="1">
      <c r="A41" s="9"/>
      <c r="B41" s="9"/>
      <c r="C41" s="26" t="s">
        <v>31</v>
      </c>
      <c r="D41" s="9"/>
      <c r="E41" s="9"/>
      <c r="F41" s="9"/>
      <c r="G41" s="12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>
      <c r="A42" s="9"/>
      <c r="B42" s="14" t="s">
        <v>24</v>
      </c>
      <c r="C42" s="35"/>
      <c r="D42" s="9"/>
      <c r="E42" s="9"/>
      <c r="F42" s="9"/>
      <c r="G42" s="12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>
      <c r="A43" s="9"/>
      <c r="B43" s="15" t="s">
        <v>44</v>
      </c>
      <c r="C43" s="36"/>
      <c r="D43" s="9"/>
      <c r="E43" s="9"/>
      <c r="F43" s="9"/>
      <c r="G43" s="12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13.5" thickBot="1">
      <c r="A44" s="9"/>
      <c r="B44" s="17" t="s">
        <v>25</v>
      </c>
      <c r="C44" s="44">
        <f>C42-C43</f>
        <v>0</v>
      </c>
      <c r="D44" s="9"/>
      <c r="E44" s="9"/>
      <c r="F44" s="9"/>
      <c r="G44" s="12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13.5" thickBot="1">
      <c r="A45" s="9"/>
      <c r="B45" s="9"/>
      <c r="C45" s="9"/>
      <c r="D45" s="9"/>
      <c r="E45" s="9"/>
      <c r="F45" s="9"/>
      <c r="G45" s="12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13.5" thickBot="1">
      <c r="A46" s="9"/>
      <c r="B46" s="13" t="s">
        <v>30</v>
      </c>
      <c r="C46" s="45">
        <f>SUM(C6:C10,C14:C21,L35)+SUM(E25:E34)-U35-C44</f>
        <v>351600</v>
      </c>
      <c r="D46" s="9"/>
      <c r="E46" s="9"/>
      <c r="F46" s="9"/>
      <c r="G46" s="12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>
      <c r="A47" s="9"/>
      <c r="B47" s="10"/>
      <c r="C47" s="9"/>
      <c r="D47" s="9"/>
      <c r="E47" s="9"/>
      <c r="F47" s="9"/>
      <c r="G47" s="12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>
      <c r="A48" s="9"/>
      <c r="B48" s="10"/>
      <c r="C48" s="9"/>
      <c r="D48" s="9"/>
      <c r="E48" s="9"/>
      <c r="F48" s="9"/>
      <c r="G48" s="12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>
      <c r="A49" s="9"/>
      <c r="B49" s="10"/>
      <c r="C49" s="9"/>
      <c r="D49" s="9"/>
      <c r="E49" s="9"/>
      <c r="F49" s="9"/>
      <c r="G49" s="12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>
      <c r="A50" s="1"/>
      <c r="B50" s="1"/>
      <c r="C50" s="1"/>
      <c r="D50" s="1"/>
      <c r="E50" s="48" t="str">
        <f ca="1">"© 2018-" &amp; YEAR(TODAY()) &amp; " FinMach Global Pte Ltd  "</f>
        <v xml:space="preserve">© 2018-2019 FinMach Global Pte Ltd  </v>
      </c>
      <c r="F50" s="48"/>
      <c r="G50" s="21"/>
    </row>
  </sheetData>
  <sheetProtection password="9111" sheet="1" objects="1" scenarios="1" selectLockedCells="1"/>
  <mergeCells count="9">
    <mergeCell ref="B1:C1"/>
    <mergeCell ref="B2:D2"/>
    <mergeCell ref="E50:F50"/>
    <mergeCell ref="E1:F1"/>
    <mergeCell ref="B12:C12"/>
    <mergeCell ref="B4:C4"/>
    <mergeCell ref="B23:C23"/>
    <mergeCell ref="B36:C36"/>
    <mergeCell ref="B40:C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 Insurance Estimator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</cp:lastModifiedBy>
  <dcterms:created xsi:type="dcterms:W3CDTF">2005-01-01T08:42:04Z</dcterms:created>
  <dcterms:modified xsi:type="dcterms:W3CDTF">2019-09-17T09:34:37Z</dcterms:modified>
</cp:coreProperties>
</file>